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lahurd\Desktop\NCL\Treasurer\Monthly Budget Reports\"/>
    </mc:Choice>
  </mc:AlternateContent>
  <bookViews>
    <workbookView xWindow="0" yWindow="0" windowWidth="28800" windowHeight="12795" tabRatio="500" xr2:uid="{00000000-000D-0000-FFFF-FFFF00000000}"/>
  </bookViews>
  <sheets>
    <sheet name="2017 Budget" sheetId="1" r:id="rId1"/>
    <sheet name="2017 Income and Expenses" sheetId="4" r:id="rId2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4" l="1"/>
  <c r="I36" i="4"/>
  <c r="J34" i="4"/>
  <c r="J33" i="4"/>
  <c r="J11" i="4"/>
  <c r="J12" i="4"/>
  <c r="I11" i="4"/>
  <c r="I33" i="4"/>
  <c r="I34" i="4"/>
  <c r="I12" i="4"/>
  <c r="H11" i="4"/>
  <c r="H12" i="4"/>
  <c r="H36" i="4"/>
  <c r="H34" i="4"/>
  <c r="H33" i="4"/>
  <c r="F36" i="4"/>
  <c r="G11" i="4"/>
  <c r="G12" i="4"/>
  <c r="G36" i="4"/>
  <c r="G34" i="4"/>
  <c r="G33" i="4"/>
  <c r="F11" i="4"/>
  <c r="F12" i="4"/>
  <c r="F33" i="4"/>
  <c r="E33" i="4"/>
  <c r="F34" i="4"/>
  <c r="B11" i="4"/>
  <c r="C11" i="4"/>
  <c r="D11" i="4"/>
  <c r="D12" i="4"/>
  <c r="E11" i="4"/>
  <c r="E12" i="4"/>
  <c r="E34" i="4"/>
  <c r="E36" i="4"/>
  <c r="D36" i="4"/>
  <c r="C12" i="4"/>
  <c r="C36" i="4"/>
  <c r="B12" i="4"/>
  <c r="B36" i="4"/>
  <c r="F56" i="1"/>
  <c r="F69" i="1"/>
  <c r="F71" i="1"/>
  <c r="E56" i="1"/>
  <c r="E69" i="1"/>
  <c r="E71" i="1"/>
  <c r="D56" i="1"/>
  <c r="D69" i="1"/>
  <c r="D71" i="1"/>
  <c r="D8" i="1"/>
  <c r="D11" i="1"/>
  <c r="D12" i="1"/>
  <c r="D13" i="1"/>
  <c r="F33" i="1"/>
  <c r="D57" i="1"/>
  <c r="E33" i="1"/>
  <c r="D33" i="1"/>
  <c r="F24" i="1"/>
  <c r="F34" i="1"/>
  <c r="E24" i="1"/>
  <c r="E34" i="1"/>
  <c r="D24" i="1"/>
  <c r="D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D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as of 12/31/2016</t>
        </r>
      </text>
    </comment>
    <comment ref="D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as of 12/31/2016</t>
        </r>
      </text>
    </comment>
    <comment ref="D16" authorId="0" shapeId="0" xr:uid="{6EC94F3E-359A-4019-9941-89DB2D636DFC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$4,000 transferred from Money Market to Checking account on 8/21/17</t>
        </r>
      </text>
    </comment>
    <comment ref="D4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For the online version we need, the cost is $28/month. So March-Dec = $280.</t>
        </r>
      </text>
    </comment>
    <comment ref="D4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 only; DC report due again in 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J9" authorId="0" shapeId="0" xr:uid="{AB401ED1-304C-4327-8F7F-F5181C857A63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DGLF for Awards Event</t>
        </r>
      </text>
    </comment>
    <comment ref="E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hit credit card in January and February </t>
        </r>
      </text>
    </comment>
    <comment ref="F23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CEF membership</t>
        </r>
      </text>
    </comment>
  </commentList>
</comments>
</file>

<file path=xl/sharedStrings.xml><?xml version="1.0" encoding="utf-8"?>
<sst xmlns="http://schemas.openxmlformats.org/spreadsheetml/2006/main" count="149" uniqueCount="100">
  <si>
    <t>National Coalition for Literacy</t>
  </si>
  <si>
    <t>BUDGET 2017</t>
  </si>
  <si>
    <t>Carry Over</t>
  </si>
  <si>
    <t>Notes</t>
  </si>
  <si>
    <t>Income Projection</t>
  </si>
  <si>
    <t>full membership</t>
  </si>
  <si>
    <t>friends</t>
  </si>
  <si>
    <t>assoc. membership</t>
  </si>
  <si>
    <t>interest income</t>
  </si>
  <si>
    <t>donations</t>
  </si>
  <si>
    <t>Dollar General</t>
  </si>
  <si>
    <t>reimbursed expenses</t>
  </si>
  <si>
    <t>bequests</t>
  </si>
  <si>
    <t>Expense Projection</t>
  </si>
  <si>
    <t>accounting</t>
  </si>
  <si>
    <t>communications/web site</t>
  </si>
  <si>
    <t>dues and subscriptions</t>
  </si>
  <si>
    <t>bank service charges</t>
  </si>
  <si>
    <t>consultants</t>
  </si>
  <si>
    <t>insurance</t>
  </si>
  <si>
    <t>meeting expenses</t>
  </si>
  <si>
    <t>PNC Bank</t>
  </si>
  <si>
    <t>D&amp;O insurance</t>
  </si>
  <si>
    <t>legal/attorney</t>
  </si>
  <si>
    <t>office supplies</t>
  </si>
  <si>
    <t>postage</t>
  </si>
  <si>
    <t>travel</t>
  </si>
  <si>
    <t xml:space="preserve">communications </t>
  </si>
  <si>
    <t>computer hardware</t>
  </si>
  <si>
    <t>computer software</t>
  </si>
  <si>
    <t>2016 Actuals</t>
  </si>
  <si>
    <t>Internet processing fee</t>
  </si>
  <si>
    <t>two member meetings, including catering</t>
  </si>
  <si>
    <t>licenses/permits</t>
  </si>
  <si>
    <t>printing</t>
  </si>
  <si>
    <t xml:space="preserve">2016 Actuals </t>
  </si>
  <si>
    <t>award trophies</t>
  </si>
  <si>
    <t>sponsorships</t>
  </si>
  <si>
    <t>no attorney as of 2016</t>
  </si>
  <si>
    <t>name tags for meetings</t>
  </si>
  <si>
    <t>mailbox</t>
  </si>
  <si>
    <t>DC registration</t>
  </si>
  <si>
    <t>pd to Washington Partners</t>
  </si>
  <si>
    <t>administrative support</t>
  </si>
  <si>
    <t>graphic designer for logo, letterhead redesign</t>
  </si>
  <si>
    <t>CEF membership; DC biennial report (pd in 2016)</t>
  </si>
  <si>
    <t>GoDaddy website hosting</t>
  </si>
  <si>
    <t>Quickbooks updates</t>
  </si>
  <si>
    <t>catering for awards event</t>
  </si>
  <si>
    <t xml:space="preserve">2017: 10 hrs/mo, $250/mo; 2016: member mailing </t>
  </si>
  <si>
    <t>January</t>
  </si>
  <si>
    <t>February</t>
  </si>
  <si>
    <t>March</t>
  </si>
  <si>
    <t>June</t>
  </si>
  <si>
    <t>2017 Expenses</t>
  </si>
  <si>
    <t>April</t>
  </si>
  <si>
    <t>May</t>
  </si>
  <si>
    <t>July</t>
  </si>
  <si>
    <t>2017 Income</t>
  </si>
  <si>
    <t>August</t>
  </si>
  <si>
    <t>September</t>
  </si>
  <si>
    <t>October</t>
  </si>
  <si>
    <t>November</t>
  </si>
  <si>
    <t>December</t>
  </si>
  <si>
    <t>Cumulative expenses</t>
  </si>
  <si>
    <t>Cumulative income</t>
  </si>
  <si>
    <t>Monthly totals</t>
  </si>
  <si>
    <t>Money Market</t>
  </si>
  <si>
    <t>Checking</t>
  </si>
  <si>
    <t>Total Carryover Funds</t>
  </si>
  <si>
    <t>Restricted Funds</t>
  </si>
  <si>
    <t>Reserve</t>
  </si>
  <si>
    <t>Total restricted + reserve</t>
  </si>
  <si>
    <t>Available funds</t>
  </si>
  <si>
    <t>2017 budget</t>
  </si>
  <si>
    <t>2017 Actuals</t>
  </si>
  <si>
    <t>Total Restricted</t>
  </si>
  <si>
    <t>Restricted</t>
  </si>
  <si>
    <t>Unrestricted</t>
  </si>
  <si>
    <t>2016 - from ETS for Awards Event</t>
  </si>
  <si>
    <t>Total Income</t>
  </si>
  <si>
    <t>Total Unrestricted Income</t>
  </si>
  <si>
    <t>total unrestricted income for 2016 = operating total for 2017</t>
  </si>
  <si>
    <t>2017 Budget</t>
  </si>
  <si>
    <t>General Operating</t>
  </si>
  <si>
    <t>Total General Operating</t>
  </si>
  <si>
    <t>Washington Partners for Hill event</t>
  </si>
  <si>
    <t>Projects/Events</t>
  </si>
  <si>
    <t>Balance: 2016 unrestricted - 2017 GO budget</t>
  </si>
  <si>
    <t>Available funds less 2017 GO budget</t>
  </si>
  <si>
    <t>Total Projects/Events</t>
  </si>
  <si>
    <t>Net profit</t>
  </si>
  <si>
    <t>credit card fees</t>
  </si>
  <si>
    <t>Income vs Expenses</t>
  </si>
  <si>
    <t>Account Balances</t>
  </si>
  <si>
    <t>Total Expenses</t>
  </si>
  <si>
    <t>interest income (money mkt)</t>
  </si>
  <si>
    <t>as of 10/2/17</t>
  </si>
  <si>
    <t>9/27/17 for Awards Event</t>
  </si>
  <si>
    <t>202.79 Jan; 213.87 Feb; 101.39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</si>
</sst>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i/>
      <sz val="12"/>
      <color rgb="FF00000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/>
    <xf numFmtId="4" fontId="8" fillId="0" borderId="0" xfId="0" applyNumberFormat="1" applyFont="1"/>
    <xf numFmtId="3" fontId="9" fillId="0" borderId="0" xfId="0" applyNumberFormat="1" applyFont="1"/>
    <xf numFmtId="4" fontId="9" fillId="0" borderId="0" xfId="0" applyNumberFormat="1" applyFont="1"/>
    <xf numFmtId="3" fontId="8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11" fillId="0" borderId="0" xfId="0" applyFont="1"/>
    <xf numFmtId="4" fontId="11" fillId="0" borderId="0" xfId="0" applyNumberFormat="1" applyFont="1"/>
    <xf numFmtId="4" fontId="12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NumberFormat="1" applyFont="1"/>
    <xf numFmtId="0" fontId="9" fillId="0" borderId="0" xfId="0" applyNumberFormat="1" applyFont="1"/>
    <xf numFmtId="0" fontId="9" fillId="0" borderId="0" xfId="0" applyFont="1" applyAlignment="1"/>
    <xf numFmtId="0" fontId="13" fillId="0" borderId="0" xfId="0" applyFont="1"/>
    <xf numFmtId="4" fontId="13" fillId="0" borderId="0" xfId="0" applyNumberFormat="1" applyFont="1"/>
    <xf numFmtId="0" fontId="9" fillId="0" borderId="0" xfId="0" applyFont="1"/>
    <xf numFmtId="4" fontId="7" fillId="0" borderId="0" xfId="0" applyNumberFormat="1" applyFont="1"/>
    <xf numFmtId="4" fontId="8" fillId="0" borderId="0" xfId="0" applyNumberFormat="1" applyFont="1" applyAlignment="1"/>
    <xf numFmtId="4" fontId="8" fillId="2" borderId="0" xfId="0" applyNumberFormat="1" applyFont="1" applyFill="1"/>
    <xf numFmtId="0" fontId="13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left"/>
    </xf>
    <xf numFmtId="43" fontId="16" fillId="0" borderId="0" xfId="0" applyNumberFormat="1" applyFont="1" applyAlignment="1"/>
    <xf numFmtId="43" fontId="16" fillId="0" borderId="0" xfId="0" applyNumberFormat="1" applyFont="1"/>
    <xf numFmtId="43" fontId="15" fillId="0" borderId="0" xfId="0" applyNumberFormat="1" applyFont="1"/>
    <xf numFmtId="0" fontId="16" fillId="0" borderId="0" xfId="0" applyFont="1" applyAlignment="1"/>
    <xf numFmtId="43" fontId="14" fillId="0" borderId="0" xfId="0" applyNumberFormat="1" applyFont="1" applyAlignment="1">
      <alignment horizontal="left"/>
    </xf>
    <xf numFmtId="43" fontId="14" fillId="0" borderId="0" xfId="0" applyNumberFormat="1" applyFont="1" applyAlignment="1"/>
    <xf numFmtId="43" fontId="14" fillId="0" borderId="0" xfId="0" applyNumberFormat="1" applyFont="1"/>
    <xf numFmtId="0" fontId="17" fillId="0" borderId="0" xfId="0" applyFont="1"/>
    <xf numFmtId="0" fontId="14" fillId="0" borderId="0" xfId="0" applyFont="1" applyAlignment="1"/>
    <xf numFmtId="0" fontId="14" fillId="0" borderId="0" xfId="0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topLeftCell="A19" zoomScale="125" zoomScaleNormal="125" zoomScalePageLayoutView="125" workbookViewId="0">
      <selection activeCell="E69" sqref="E69"/>
    </sheetView>
  </sheetViews>
  <sheetFormatPr defaultColWidth="11" defaultRowHeight="15.75" x14ac:dyDescent="0.25"/>
  <cols>
    <col min="1" max="2" width="7.125" style="2" customWidth="1"/>
    <col min="3" max="3" width="36" style="2" customWidth="1"/>
    <col min="4" max="6" width="13.125" style="2" customWidth="1"/>
    <col min="7" max="7" width="31.625" style="2" customWidth="1"/>
    <col min="8" max="8" width="11" style="2"/>
    <col min="9" max="9" width="15.625" style="2" customWidth="1"/>
    <col min="10" max="16384" width="11" style="2"/>
  </cols>
  <sheetData>
    <row r="1" spans="1:7" x14ac:dyDescent="0.25">
      <c r="A1" s="26" t="s">
        <v>0</v>
      </c>
      <c r="B1" s="26"/>
      <c r="C1" s="26"/>
      <c r="D1" s="26"/>
      <c r="E1" s="1"/>
    </row>
    <row r="2" spans="1:7" x14ac:dyDescent="0.25">
      <c r="A2" s="26" t="s">
        <v>1</v>
      </c>
      <c r="B2" s="26"/>
      <c r="C2" s="26"/>
      <c r="D2" s="26"/>
      <c r="E2" s="1"/>
    </row>
    <row r="3" spans="1:7" x14ac:dyDescent="0.25">
      <c r="A3" s="25">
        <v>43010</v>
      </c>
      <c r="B3" s="25"/>
      <c r="C3" s="25"/>
    </row>
    <row r="5" spans="1:7" x14ac:dyDescent="0.25">
      <c r="A5" s="1" t="s">
        <v>2</v>
      </c>
      <c r="G5" s="1" t="s">
        <v>3</v>
      </c>
    </row>
    <row r="6" spans="1:7" x14ac:dyDescent="0.25">
      <c r="B6" s="3"/>
      <c r="C6" s="3" t="s">
        <v>67</v>
      </c>
      <c r="D6" s="4">
        <v>37916.31</v>
      </c>
      <c r="E6" s="4"/>
    </row>
    <row r="7" spans="1:7" x14ac:dyDescent="0.25">
      <c r="C7" s="2" t="s">
        <v>68</v>
      </c>
      <c r="D7" s="4">
        <v>6042.59</v>
      </c>
      <c r="E7" s="4"/>
    </row>
    <row r="8" spans="1:7" x14ac:dyDescent="0.25">
      <c r="C8" s="5" t="s">
        <v>69</v>
      </c>
      <c r="D8" s="6">
        <f>SUM(D6+D7)</f>
        <v>43958.899999999994</v>
      </c>
      <c r="E8" s="6"/>
    </row>
    <row r="9" spans="1:7" x14ac:dyDescent="0.25">
      <c r="C9" s="7" t="s">
        <v>70</v>
      </c>
      <c r="D9" s="4">
        <v>0</v>
      </c>
      <c r="E9" s="4"/>
    </row>
    <row r="10" spans="1:7" x14ac:dyDescent="0.25">
      <c r="C10" s="8" t="s">
        <v>71</v>
      </c>
      <c r="D10" s="9">
        <v>8000</v>
      </c>
      <c r="E10" s="9"/>
    </row>
    <row r="11" spans="1:7" x14ac:dyDescent="0.25">
      <c r="C11" s="10" t="s">
        <v>72</v>
      </c>
      <c r="D11" s="11">
        <f>D9+D10</f>
        <v>8000</v>
      </c>
      <c r="E11" s="11"/>
    </row>
    <row r="12" spans="1:7" x14ac:dyDescent="0.25">
      <c r="B12" s="31" t="s">
        <v>73</v>
      </c>
      <c r="C12" s="31"/>
      <c r="D12" s="12">
        <f>SUM(D8-D11)</f>
        <v>35958.899999999994</v>
      </c>
      <c r="E12" s="12"/>
    </row>
    <row r="13" spans="1:7" x14ac:dyDescent="0.25">
      <c r="B13" s="30" t="s">
        <v>89</v>
      </c>
      <c r="C13" s="30"/>
      <c r="D13" s="11">
        <f>D12-D56</f>
        <v>25792.899999999994</v>
      </c>
      <c r="E13" s="12"/>
    </row>
    <row r="14" spans="1:7" x14ac:dyDescent="0.25">
      <c r="B14" s="13"/>
      <c r="C14" s="13"/>
      <c r="D14" s="11"/>
      <c r="E14" s="12"/>
    </row>
    <row r="15" spans="1:7" x14ac:dyDescent="0.25">
      <c r="A15" s="1" t="s">
        <v>94</v>
      </c>
      <c r="B15" s="13"/>
      <c r="C15" s="13"/>
      <c r="D15" s="11"/>
      <c r="E15" s="12"/>
    </row>
    <row r="16" spans="1:7" x14ac:dyDescent="0.25">
      <c r="A16" s="1"/>
      <c r="B16" s="13"/>
      <c r="C16" s="3" t="s">
        <v>67</v>
      </c>
      <c r="D16" s="9">
        <v>48089.93</v>
      </c>
      <c r="E16" s="9" t="s">
        <v>97</v>
      </c>
    </row>
    <row r="17" spans="1:7" x14ac:dyDescent="0.25">
      <c r="A17" s="1"/>
      <c r="B17" s="13"/>
      <c r="C17" s="14" t="s">
        <v>68</v>
      </c>
      <c r="D17" s="9">
        <v>3326.58</v>
      </c>
      <c r="E17" s="9" t="s">
        <v>97</v>
      </c>
    </row>
    <row r="18" spans="1:7" x14ac:dyDescent="0.25">
      <c r="D18" s="4"/>
      <c r="E18" s="4"/>
    </row>
    <row r="19" spans="1:7" x14ac:dyDescent="0.25">
      <c r="A19" s="26" t="s">
        <v>4</v>
      </c>
      <c r="B19" s="26"/>
      <c r="C19" s="26"/>
      <c r="D19" s="15" t="s">
        <v>74</v>
      </c>
      <c r="E19" s="15" t="s">
        <v>75</v>
      </c>
      <c r="F19" s="1" t="s">
        <v>30</v>
      </c>
    </row>
    <row r="20" spans="1:7" x14ac:dyDescent="0.25">
      <c r="A20" s="1"/>
      <c r="B20" s="1"/>
      <c r="C20" s="1"/>
      <c r="D20" s="15"/>
      <c r="E20" s="16" t="s">
        <v>97</v>
      </c>
      <c r="F20" s="1"/>
    </row>
    <row r="21" spans="1:7" x14ac:dyDescent="0.25">
      <c r="B21" s="28" t="s">
        <v>77</v>
      </c>
      <c r="C21" s="28"/>
      <c r="D21" s="4"/>
      <c r="E21" s="4"/>
      <c r="F21" s="4"/>
    </row>
    <row r="22" spans="1:7" x14ac:dyDescent="0.25">
      <c r="C22" s="2" t="s">
        <v>10</v>
      </c>
      <c r="D22" s="4">
        <v>0</v>
      </c>
      <c r="E22" s="4">
        <v>2000</v>
      </c>
      <c r="F22" s="4">
        <v>0</v>
      </c>
      <c r="G22" s="2" t="s">
        <v>98</v>
      </c>
    </row>
    <row r="23" spans="1:7" x14ac:dyDescent="0.25">
      <c r="B23" s="3"/>
      <c r="C23" s="3" t="s">
        <v>37</v>
      </c>
      <c r="D23" s="4">
        <v>5000</v>
      </c>
      <c r="E23" s="4">
        <v>0</v>
      </c>
      <c r="F23" s="4">
        <v>5000</v>
      </c>
      <c r="G23" s="2" t="s">
        <v>79</v>
      </c>
    </row>
    <row r="24" spans="1:7" x14ac:dyDescent="0.25">
      <c r="B24" s="3"/>
      <c r="C24" s="17" t="s">
        <v>76</v>
      </c>
      <c r="D24" s="6">
        <f>SUM(D22:D23)</f>
        <v>5000</v>
      </c>
      <c r="E24" s="6">
        <f t="shared" ref="E24:F24" si="0">SUM(E22:E23)</f>
        <v>2000</v>
      </c>
      <c r="F24" s="6">
        <f t="shared" si="0"/>
        <v>5000</v>
      </c>
    </row>
    <row r="25" spans="1:7" x14ac:dyDescent="0.25">
      <c r="B25" s="28" t="s">
        <v>78</v>
      </c>
      <c r="C25" s="28"/>
      <c r="D25" s="4"/>
      <c r="E25" s="4"/>
      <c r="F25" s="4"/>
    </row>
    <row r="26" spans="1:7" x14ac:dyDescent="0.25">
      <c r="C26" s="2" t="s">
        <v>5</v>
      </c>
      <c r="D26" s="4">
        <v>10000</v>
      </c>
      <c r="E26" s="4">
        <v>10450</v>
      </c>
      <c r="F26" s="4">
        <v>8850</v>
      </c>
    </row>
    <row r="27" spans="1:7" x14ac:dyDescent="0.25">
      <c r="C27" s="2" t="s">
        <v>7</v>
      </c>
      <c r="D27" s="4">
        <v>2900</v>
      </c>
      <c r="E27" s="4">
        <v>2200</v>
      </c>
      <c r="F27" s="4">
        <v>3250</v>
      </c>
    </row>
    <row r="28" spans="1:7" x14ac:dyDescent="0.25">
      <c r="C28" s="2" t="s">
        <v>6</v>
      </c>
      <c r="D28" s="4">
        <v>150</v>
      </c>
      <c r="E28" s="4">
        <v>450</v>
      </c>
      <c r="F28" s="4">
        <v>150</v>
      </c>
    </row>
    <row r="29" spans="1:7" x14ac:dyDescent="0.25">
      <c r="C29" s="2" t="s">
        <v>9</v>
      </c>
      <c r="D29" s="4">
        <v>50</v>
      </c>
      <c r="E29" s="4">
        <v>1107.29</v>
      </c>
      <c r="F29" s="4">
        <v>50</v>
      </c>
    </row>
    <row r="30" spans="1:7" x14ac:dyDescent="0.25">
      <c r="C30" s="2" t="s">
        <v>8</v>
      </c>
      <c r="D30" s="4">
        <v>15</v>
      </c>
      <c r="E30" s="4">
        <v>41.33</v>
      </c>
      <c r="F30" s="4">
        <v>14.88</v>
      </c>
    </row>
    <row r="31" spans="1:7" x14ac:dyDescent="0.25">
      <c r="C31" s="2" t="s">
        <v>11</v>
      </c>
      <c r="D31" s="4">
        <v>0</v>
      </c>
      <c r="E31" s="4">
        <v>0</v>
      </c>
      <c r="F31" s="4">
        <v>0</v>
      </c>
    </row>
    <row r="32" spans="1:7" x14ac:dyDescent="0.25">
      <c r="C32" s="2" t="s">
        <v>12</v>
      </c>
      <c r="D32" s="4">
        <v>0</v>
      </c>
      <c r="E32" s="4">
        <v>0</v>
      </c>
      <c r="F32" s="4">
        <v>0</v>
      </c>
    </row>
    <row r="33" spans="1:9" x14ac:dyDescent="0.25">
      <c r="A33" s="18" t="s">
        <v>81</v>
      </c>
      <c r="B33" s="18"/>
      <c r="C33" s="18"/>
      <c r="D33" s="19">
        <f>SUM(D26:D32)</f>
        <v>13115</v>
      </c>
      <c r="E33" s="19">
        <f>SUM(E26:E32)</f>
        <v>14248.62</v>
      </c>
      <c r="F33" s="19">
        <f>SUM(F26:F32)</f>
        <v>12314.88</v>
      </c>
      <c r="G33" s="20" t="s">
        <v>82</v>
      </c>
    </row>
    <row r="34" spans="1:9" x14ac:dyDescent="0.25">
      <c r="A34" s="26" t="s">
        <v>80</v>
      </c>
      <c r="B34" s="26"/>
      <c r="C34" s="26"/>
      <c r="D34" s="21">
        <f>SUM(D24+(SUM(D26:D32)))</f>
        <v>18115</v>
      </c>
      <c r="E34" s="21">
        <f t="shared" ref="E34:F34" si="1">SUM(E24+(SUM(E26:E32)))</f>
        <v>16248.62</v>
      </c>
      <c r="F34" s="21">
        <f t="shared" si="1"/>
        <v>17314.879999999997</v>
      </c>
    </row>
    <row r="35" spans="1:9" x14ac:dyDescent="0.25">
      <c r="A35" s="1"/>
      <c r="B35" s="1"/>
      <c r="C35" s="1"/>
      <c r="D35" s="21"/>
      <c r="E35" s="21"/>
      <c r="F35" s="21"/>
    </row>
    <row r="36" spans="1:9" x14ac:dyDescent="0.25">
      <c r="A36" s="26" t="s">
        <v>13</v>
      </c>
      <c r="B36" s="26"/>
      <c r="C36" s="26"/>
      <c r="D36" s="15" t="s">
        <v>83</v>
      </c>
      <c r="E36" s="15" t="s">
        <v>75</v>
      </c>
      <c r="F36" s="1" t="s">
        <v>30</v>
      </c>
    </row>
    <row r="37" spans="1:9" x14ac:dyDescent="0.25">
      <c r="A37" s="1"/>
      <c r="B37" s="1"/>
      <c r="C37" s="1"/>
      <c r="D37" s="15"/>
      <c r="E37" s="16" t="s">
        <v>97</v>
      </c>
      <c r="F37" s="1"/>
    </row>
    <row r="38" spans="1:9" x14ac:dyDescent="0.25">
      <c r="B38" s="28" t="s">
        <v>84</v>
      </c>
      <c r="C38" s="28"/>
      <c r="D38" s="21"/>
      <c r="E38" s="21"/>
      <c r="F38" s="21"/>
    </row>
    <row r="39" spans="1:9" x14ac:dyDescent="0.25">
      <c r="C39" s="2" t="s">
        <v>43</v>
      </c>
      <c r="D39" s="4">
        <v>3000</v>
      </c>
      <c r="E39" s="4">
        <v>2807</v>
      </c>
      <c r="F39" s="4">
        <v>1000</v>
      </c>
      <c r="G39" s="2" t="s">
        <v>49</v>
      </c>
    </row>
    <row r="40" spans="1:9" x14ac:dyDescent="0.25">
      <c r="C40" s="2" t="s">
        <v>14</v>
      </c>
      <c r="D40" s="4">
        <v>1180</v>
      </c>
      <c r="E40" s="4">
        <v>795</v>
      </c>
      <c r="F40" s="4">
        <v>1180</v>
      </c>
    </row>
    <row r="41" spans="1:9" x14ac:dyDescent="0.25">
      <c r="C41" s="2" t="s">
        <v>17</v>
      </c>
      <c r="D41" s="22">
        <v>18</v>
      </c>
      <c r="E41" s="22">
        <v>2</v>
      </c>
      <c r="F41" s="4">
        <v>17.420000000000002</v>
      </c>
      <c r="G41" s="2" t="s">
        <v>21</v>
      </c>
    </row>
    <row r="42" spans="1:9" x14ac:dyDescent="0.25">
      <c r="C42" s="2" t="s">
        <v>15</v>
      </c>
      <c r="D42" s="22">
        <v>500</v>
      </c>
      <c r="E42" s="22">
        <v>518.04999999999995</v>
      </c>
      <c r="F42" s="4">
        <v>367.48</v>
      </c>
      <c r="G42" s="2" t="s">
        <v>46</v>
      </c>
      <c r="I42" s="2" t="s">
        <v>99</v>
      </c>
    </row>
    <row r="43" spans="1:9" x14ac:dyDescent="0.25">
      <c r="C43" s="2" t="s">
        <v>31</v>
      </c>
      <c r="D43" s="22">
        <v>4</v>
      </c>
      <c r="E43" s="22"/>
      <c r="F43" s="4">
        <v>3.95</v>
      </c>
    </row>
    <row r="44" spans="1:9" x14ac:dyDescent="0.25">
      <c r="C44" s="2" t="s">
        <v>92</v>
      </c>
      <c r="D44" s="22"/>
      <c r="E44" s="22">
        <v>75.59</v>
      </c>
      <c r="F44" s="4"/>
    </row>
    <row r="45" spans="1:9" x14ac:dyDescent="0.25">
      <c r="C45" s="2" t="s">
        <v>28</v>
      </c>
      <c r="D45" s="4">
        <v>0</v>
      </c>
      <c r="E45" s="4"/>
      <c r="F45" s="4">
        <v>0</v>
      </c>
    </row>
    <row r="46" spans="1:9" x14ac:dyDescent="0.25">
      <c r="C46" s="2" t="s">
        <v>29</v>
      </c>
      <c r="D46" s="4">
        <v>280</v>
      </c>
      <c r="E46" s="4"/>
      <c r="F46" s="4">
        <v>317.2</v>
      </c>
      <c r="G46" s="2" t="s">
        <v>47</v>
      </c>
    </row>
    <row r="47" spans="1:9" x14ac:dyDescent="0.25">
      <c r="C47" s="2" t="s">
        <v>18</v>
      </c>
      <c r="D47" s="4">
        <v>1000</v>
      </c>
      <c r="E47" s="22"/>
      <c r="F47" s="4">
        <v>0</v>
      </c>
      <c r="G47" s="2" t="s">
        <v>44</v>
      </c>
    </row>
    <row r="48" spans="1:9" x14ac:dyDescent="0.25">
      <c r="C48" s="2" t="s">
        <v>16</v>
      </c>
      <c r="D48" s="23">
        <v>1000</v>
      </c>
      <c r="E48" s="22">
        <v>1000</v>
      </c>
      <c r="F48" s="4">
        <v>1080</v>
      </c>
      <c r="G48" s="2" t="s">
        <v>45</v>
      </c>
    </row>
    <row r="49" spans="2:7" x14ac:dyDescent="0.25">
      <c r="C49" s="2" t="s">
        <v>19</v>
      </c>
      <c r="D49" s="4">
        <v>1076</v>
      </c>
      <c r="E49" s="22">
        <v>672.4</v>
      </c>
      <c r="F49" s="4">
        <v>1076</v>
      </c>
      <c r="G49" s="2" t="s">
        <v>22</v>
      </c>
    </row>
    <row r="50" spans="2:7" x14ac:dyDescent="0.25">
      <c r="C50" s="2" t="s">
        <v>23</v>
      </c>
      <c r="D50" s="4">
        <v>0</v>
      </c>
      <c r="E50" s="4"/>
      <c r="F50" s="4">
        <v>0</v>
      </c>
      <c r="G50" s="2" t="s">
        <v>38</v>
      </c>
    </row>
    <row r="51" spans="2:7" x14ac:dyDescent="0.25">
      <c r="C51" s="2" t="s">
        <v>33</v>
      </c>
      <c r="D51" s="4">
        <v>104</v>
      </c>
      <c r="E51" s="4"/>
      <c r="F51" s="4">
        <v>104</v>
      </c>
      <c r="G51" s="2" t="s">
        <v>41</v>
      </c>
    </row>
    <row r="52" spans="2:7" x14ac:dyDescent="0.25">
      <c r="C52" s="2" t="s">
        <v>20</v>
      </c>
      <c r="D52" s="4">
        <v>1750</v>
      </c>
      <c r="E52" s="4">
        <v>804.97</v>
      </c>
      <c r="F52" s="4">
        <v>1673.22</v>
      </c>
      <c r="G52" s="2" t="s">
        <v>32</v>
      </c>
    </row>
    <row r="53" spans="2:7" x14ac:dyDescent="0.25">
      <c r="C53" s="2" t="s">
        <v>24</v>
      </c>
      <c r="D53" s="4">
        <v>60</v>
      </c>
      <c r="E53" s="4"/>
      <c r="F53" s="4">
        <v>54.28</v>
      </c>
      <c r="G53" s="2" t="s">
        <v>39</v>
      </c>
    </row>
    <row r="54" spans="2:7" x14ac:dyDescent="0.25">
      <c r="C54" s="2" t="s">
        <v>25</v>
      </c>
      <c r="D54" s="4">
        <v>60</v>
      </c>
      <c r="E54" s="4"/>
      <c r="F54" s="4">
        <v>56.8</v>
      </c>
    </row>
    <row r="55" spans="2:7" x14ac:dyDescent="0.25">
      <c r="C55" s="2" t="s">
        <v>40</v>
      </c>
      <c r="D55" s="4">
        <v>134</v>
      </c>
      <c r="E55" s="4">
        <v>134</v>
      </c>
      <c r="F55" s="4">
        <v>128</v>
      </c>
    </row>
    <row r="56" spans="2:7" x14ac:dyDescent="0.25">
      <c r="B56" s="29" t="s">
        <v>85</v>
      </c>
      <c r="C56" s="29"/>
      <c r="D56" s="19">
        <f>SUM(D39:D55)</f>
        <v>10166</v>
      </c>
      <c r="E56" s="19">
        <f>SUM(E39:E55)</f>
        <v>6809.01</v>
      </c>
      <c r="F56" s="19">
        <f>SUM(F39:F55)</f>
        <v>7058.3499999999995</v>
      </c>
    </row>
    <row r="57" spans="2:7" x14ac:dyDescent="0.25">
      <c r="B57" s="30" t="s">
        <v>88</v>
      </c>
      <c r="C57" s="30"/>
      <c r="D57" s="6">
        <f>F33-D56</f>
        <v>2148.8799999999992</v>
      </c>
      <c r="E57" s="19"/>
      <c r="F57" s="19"/>
    </row>
    <row r="58" spans="2:7" x14ac:dyDescent="0.25">
      <c r="B58" s="24"/>
      <c r="C58" s="24"/>
      <c r="D58" s="19"/>
      <c r="E58" s="19"/>
      <c r="F58" s="19"/>
    </row>
    <row r="60" spans="2:7" x14ac:dyDescent="0.25">
      <c r="B60" s="28" t="s">
        <v>87</v>
      </c>
      <c r="C60" s="28"/>
      <c r="D60" s="15" t="s">
        <v>83</v>
      </c>
      <c r="E60" s="15" t="s">
        <v>75</v>
      </c>
      <c r="F60" s="1" t="s">
        <v>35</v>
      </c>
    </row>
    <row r="61" spans="2:7" x14ac:dyDescent="0.25">
      <c r="C61" s="2" t="s">
        <v>27</v>
      </c>
      <c r="D61" s="4">
        <v>0</v>
      </c>
      <c r="E61" s="4"/>
      <c r="F61" s="4">
        <v>0</v>
      </c>
    </row>
    <row r="62" spans="2:7" x14ac:dyDescent="0.25">
      <c r="C62" s="2" t="s">
        <v>18</v>
      </c>
      <c r="D62" s="4">
        <v>2000</v>
      </c>
      <c r="E62" s="4">
        <v>1500</v>
      </c>
      <c r="F62" s="4">
        <v>3000</v>
      </c>
      <c r="G62" s="2" t="s">
        <v>86</v>
      </c>
    </row>
    <row r="63" spans="2:7" x14ac:dyDescent="0.25">
      <c r="C63" s="2" t="s">
        <v>19</v>
      </c>
      <c r="D63" s="4">
        <v>0</v>
      </c>
      <c r="E63" s="4"/>
      <c r="F63" s="4">
        <v>0</v>
      </c>
    </row>
    <row r="64" spans="2:7" x14ac:dyDescent="0.25">
      <c r="C64" s="2" t="s">
        <v>20</v>
      </c>
      <c r="D64" s="4">
        <v>3750</v>
      </c>
      <c r="E64" s="4"/>
      <c r="F64" s="4">
        <v>3751.04</v>
      </c>
      <c r="G64" s="2" t="s">
        <v>48</v>
      </c>
    </row>
    <row r="65" spans="1:7" x14ac:dyDescent="0.25">
      <c r="C65" s="2" t="s">
        <v>24</v>
      </c>
      <c r="D65" s="4">
        <v>725</v>
      </c>
      <c r="E65" s="4">
        <v>482</v>
      </c>
      <c r="F65" s="4">
        <v>723</v>
      </c>
      <c r="G65" s="2" t="s">
        <v>36</v>
      </c>
    </row>
    <row r="66" spans="1:7" x14ac:dyDescent="0.25">
      <c r="C66" s="2" t="s">
        <v>34</v>
      </c>
      <c r="D66" s="4">
        <v>20</v>
      </c>
      <c r="E66" s="4"/>
      <c r="F66" s="4">
        <v>13.22</v>
      </c>
      <c r="G66" s="2" t="s">
        <v>42</v>
      </c>
    </row>
    <row r="67" spans="1:7" x14ac:dyDescent="0.25">
      <c r="C67" s="2" t="s">
        <v>25</v>
      </c>
      <c r="D67" s="4">
        <v>0</v>
      </c>
      <c r="E67" s="4"/>
      <c r="F67" s="4">
        <v>0</v>
      </c>
    </row>
    <row r="68" spans="1:7" x14ac:dyDescent="0.25">
      <c r="C68" s="2" t="s">
        <v>26</v>
      </c>
      <c r="D68" s="4">
        <v>0</v>
      </c>
      <c r="E68" s="4"/>
      <c r="F68" s="4">
        <v>0</v>
      </c>
    </row>
    <row r="69" spans="1:7" x14ac:dyDescent="0.25">
      <c r="B69" s="29" t="s">
        <v>90</v>
      </c>
      <c r="C69" s="29"/>
      <c r="D69" s="19">
        <f>SUM(D61:D68)</f>
        <v>6495</v>
      </c>
      <c r="E69" s="19">
        <f t="shared" ref="E69:F69" si="2">SUM(E61:E68)</f>
        <v>1982</v>
      </c>
      <c r="F69" s="19">
        <f t="shared" si="2"/>
        <v>7487.26</v>
      </c>
    </row>
    <row r="70" spans="1:7" x14ac:dyDescent="0.25">
      <c r="D70" s="4"/>
      <c r="E70" s="4"/>
    </row>
    <row r="71" spans="1:7" x14ac:dyDescent="0.25">
      <c r="A71" s="27" t="s">
        <v>95</v>
      </c>
      <c r="B71" s="27"/>
      <c r="C71" s="27"/>
      <c r="D71" s="21">
        <f>D56+D69</f>
        <v>16661</v>
      </c>
      <c r="E71" s="21">
        <f t="shared" ref="E71:F71" si="3">E56+E69</f>
        <v>8791.01</v>
      </c>
      <c r="F71" s="21">
        <f t="shared" si="3"/>
        <v>14545.61</v>
      </c>
    </row>
    <row r="72" spans="1:7" x14ac:dyDescent="0.25">
      <c r="A72" s="1"/>
    </row>
    <row r="73" spans="1:7" x14ac:dyDescent="0.25">
      <c r="D73" s="4"/>
      <c r="E73" s="4"/>
    </row>
    <row r="74" spans="1:7" x14ac:dyDescent="0.25">
      <c r="D74" s="4"/>
      <c r="E74" s="4"/>
    </row>
    <row r="75" spans="1:7" x14ac:dyDescent="0.25">
      <c r="D75" s="4"/>
      <c r="E75" s="4"/>
    </row>
    <row r="76" spans="1:7" x14ac:dyDescent="0.25">
      <c r="D76" s="4"/>
      <c r="E76" s="4"/>
    </row>
    <row r="77" spans="1:7" x14ac:dyDescent="0.25">
      <c r="D77" s="4"/>
      <c r="E77" s="4"/>
    </row>
    <row r="78" spans="1:7" x14ac:dyDescent="0.25">
      <c r="D78" s="4"/>
      <c r="E78" s="4"/>
    </row>
    <row r="79" spans="1:7" x14ac:dyDescent="0.25">
      <c r="D79" s="4"/>
      <c r="E79" s="4"/>
    </row>
    <row r="80" spans="1:7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</sheetData>
  <mergeCells count="16">
    <mergeCell ref="A3:C3"/>
    <mergeCell ref="A1:D1"/>
    <mergeCell ref="A2:D2"/>
    <mergeCell ref="A36:C36"/>
    <mergeCell ref="A71:C71"/>
    <mergeCell ref="B38:C38"/>
    <mergeCell ref="B60:C60"/>
    <mergeCell ref="A19:C19"/>
    <mergeCell ref="B25:C25"/>
    <mergeCell ref="B21:C21"/>
    <mergeCell ref="A34:C34"/>
    <mergeCell ref="B56:C56"/>
    <mergeCell ref="B57:C57"/>
    <mergeCell ref="B12:C12"/>
    <mergeCell ref="B13:C13"/>
    <mergeCell ref="B69:C69"/>
  </mergeCells>
  <pageMargins left="0.25" right="0.25" top="0.75" bottom="0.75" header="0.3" footer="0.3"/>
  <pageSetup orientation="landscape" horizontalDpi="4294967292" verticalDpi="4294967292" r:id="rId1"/>
  <ignoredErrors>
    <ignoredError sqref="E69:F69" emptyCellReference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workbookViewId="0">
      <selection activeCell="J36" sqref="J36"/>
    </sheetView>
  </sheetViews>
  <sheetFormatPr defaultColWidth="8.875" defaultRowHeight="15.75" x14ac:dyDescent="0.25"/>
  <cols>
    <col min="1" max="1" width="26" style="35" customWidth="1"/>
    <col min="2" max="2" width="10.625" style="35" customWidth="1"/>
    <col min="3" max="3" width="11.75" style="34" bestFit="1" customWidth="1"/>
    <col min="4" max="4" width="11.5" style="35" customWidth="1"/>
    <col min="5" max="5" width="11.75" style="35" bestFit="1" customWidth="1"/>
    <col min="6" max="6" width="12" style="35" customWidth="1"/>
    <col min="7" max="8" width="11.75" style="35" bestFit="1" customWidth="1"/>
    <col min="9" max="9" width="12" style="35" customWidth="1"/>
    <col min="10" max="10" width="11.75" style="35" bestFit="1" customWidth="1"/>
    <col min="11" max="13" width="10.625" style="35" customWidth="1"/>
    <col min="14" max="16384" width="8.875" style="35"/>
  </cols>
  <sheetData>
    <row r="1" spans="1:13" x14ac:dyDescent="0.25">
      <c r="A1" s="32" t="s">
        <v>93</v>
      </c>
      <c r="B1" s="33"/>
      <c r="D1" s="33"/>
      <c r="E1" s="33"/>
      <c r="F1" s="33"/>
      <c r="I1" s="36"/>
    </row>
    <row r="2" spans="1:13" x14ac:dyDescent="0.25">
      <c r="A2" s="33"/>
      <c r="B2" s="33"/>
      <c r="D2" s="33"/>
      <c r="E2" s="33"/>
      <c r="F2" s="33"/>
      <c r="I2" s="36"/>
    </row>
    <row r="3" spans="1:13" x14ac:dyDescent="0.25">
      <c r="A3" s="32" t="s">
        <v>58</v>
      </c>
      <c r="B3" s="37" t="s">
        <v>50</v>
      </c>
      <c r="C3" s="37" t="s">
        <v>51</v>
      </c>
      <c r="D3" s="37" t="s">
        <v>52</v>
      </c>
      <c r="E3" s="37" t="s">
        <v>55</v>
      </c>
      <c r="F3" s="37" t="s">
        <v>56</v>
      </c>
      <c r="G3" s="37" t="s">
        <v>53</v>
      </c>
      <c r="H3" s="37" t="s">
        <v>57</v>
      </c>
      <c r="I3" s="37" t="s">
        <v>59</v>
      </c>
      <c r="J3" s="37" t="s">
        <v>60</v>
      </c>
      <c r="K3" s="37" t="s">
        <v>61</v>
      </c>
      <c r="L3" s="37" t="s">
        <v>62</v>
      </c>
      <c r="M3" s="37" t="s">
        <v>63</v>
      </c>
    </row>
    <row r="4" spans="1:13" x14ac:dyDescent="0.25">
      <c r="A4" s="38" t="s">
        <v>5</v>
      </c>
      <c r="B4" s="39">
        <v>3600</v>
      </c>
      <c r="C4" s="40">
        <v>3850</v>
      </c>
      <c r="D4" s="39">
        <v>1500</v>
      </c>
      <c r="E4" s="39"/>
      <c r="F4" s="39"/>
      <c r="G4" s="41">
        <v>1500</v>
      </c>
      <c r="H4" s="41"/>
      <c r="I4" s="41"/>
      <c r="J4" s="41"/>
      <c r="K4" s="42"/>
      <c r="L4" s="42"/>
      <c r="M4" s="42"/>
    </row>
    <row r="5" spans="1:13" x14ac:dyDescent="0.25">
      <c r="A5" s="38" t="s">
        <v>7</v>
      </c>
      <c r="B5" s="39">
        <v>200</v>
      </c>
      <c r="C5" s="40">
        <v>1150</v>
      </c>
      <c r="D5" s="39">
        <v>100</v>
      </c>
      <c r="E5" s="39"/>
      <c r="F5" s="39">
        <v>750</v>
      </c>
      <c r="G5" s="41"/>
      <c r="H5" s="41"/>
      <c r="I5" s="41"/>
      <c r="J5" s="41"/>
      <c r="K5" s="42"/>
      <c r="L5" s="42"/>
      <c r="M5" s="42"/>
    </row>
    <row r="6" spans="1:13" x14ac:dyDescent="0.25">
      <c r="A6" s="38" t="s">
        <v>6</v>
      </c>
      <c r="B6" s="39">
        <v>200</v>
      </c>
      <c r="C6" s="40">
        <v>175</v>
      </c>
      <c r="D6" s="39"/>
      <c r="E6" s="39"/>
      <c r="F6" s="39"/>
      <c r="G6" s="41"/>
      <c r="H6" s="41"/>
      <c r="I6" s="41"/>
      <c r="J6" s="41">
        <v>75</v>
      </c>
      <c r="K6" s="42"/>
      <c r="L6" s="42"/>
      <c r="M6" s="42"/>
    </row>
    <row r="7" spans="1:13" x14ac:dyDescent="0.25">
      <c r="A7" s="38" t="s">
        <v>9</v>
      </c>
      <c r="B7" s="39">
        <v>1107.29</v>
      </c>
      <c r="C7" s="43"/>
      <c r="D7" s="39"/>
      <c r="E7" s="39"/>
      <c r="F7" s="39"/>
      <c r="G7" s="41"/>
      <c r="H7" s="41"/>
      <c r="I7" s="41"/>
      <c r="J7" s="41"/>
      <c r="K7" s="42"/>
      <c r="L7" s="42"/>
      <c r="M7" s="42"/>
    </row>
    <row r="8" spans="1:13" x14ac:dyDescent="0.25">
      <c r="A8" s="38" t="s">
        <v>96</v>
      </c>
      <c r="B8" s="39">
        <v>1.33</v>
      </c>
      <c r="C8" s="43">
        <v>1.25</v>
      </c>
      <c r="D8" s="39">
        <v>2.6</v>
      </c>
      <c r="E8" s="39">
        <v>3.82</v>
      </c>
      <c r="F8" s="39">
        <v>6.31</v>
      </c>
      <c r="G8" s="41">
        <v>7.65</v>
      </c>
      <c r="H8" s="41">
        <v>7.97</v>
      </c>
      <c r="I8" s="41">
        <v>6.58</v>
      </c>
      <c r="J8" s="41">
        <v>3.82</v>
      </c>
      <c r="K8" s="42"/>
      <c r="L8" s="42"/>
      <c r="M8" s="42"/>
    </row>
    <row r="9" spans="1:13" x14ac:dyDescent="0.25">
      <c r="A9" s="38" t="s">
        <v>37</v>
      </c>
      <c r="B9" s="39"/>
      <c r="C9" s="43"/>
      <c r="D9" s="39"/>
      <c r="E9" s="39"/>
      <c r="F9" s="39"/>
      <c r="G9" s="41"/>
      <c r="H9" s="41"/>
      <c r="I9" s="41"/>
      <c r="J9" s="41">
        <v>2000</v>
      </c>
      <c r="K9" s="42"/>
      <c r="L9" s="42"/>
      <c r="M9" s="42"/>
    </row>
    <row r="10" spans="1:13" x14ac:dyDescent="0.25">
      <c r="A10" s="38"/>
      <c r="B10" s="39"/>
      <c r="C10" s="43"/>
      <c r="D10" s="39"/>
      <c r="E10" s="39"/>
      <c r="F10" s="39"/>
      <c r="G10" s="41"/>
      <c r="H10" s="41"/>
      <c r="I10" s="41"/>
      <c r="J10" s="41"/>
      <c r="K10" s="42"/>
      <c r="L10" s="42"/>
      <c r="M10" s="42"/>
    </row>
    <row r="11" spans="1:13" x14ac:dyDescent="0.25">
      <c r="A11" s="38" t="s">
        <v>66</v>
      </c>
      <c r="B11" s="39">
        <f t="shared" ref="B11:G11" si="0">SUM(B4:B10)</f>
        <v>5108.62</v>
      </c>
      <c r="C11" s="40">
        <f t="shared" si="0"/>
        <v>5176.25</v>
      </c>
      <c r="D11" s="39">
        <f t="shared" si="0"/>
        <v>1602.6</v>
      </c>
      <c r="E11" s="39">
        <f t="shared" si="0"/>
        <v>3.82</v>
      </c>
      <c r="F11" s="39">
        <f t="shared" si="0"/>
        <v>756.31</v>
      </c>
      <c r="G11" s="41">
        <f t="shared" si="0"/>
        <v>1507.65</v>
      </c>
      <c r="H11" s="41">
        <f>SUM(H4:H10)</f>
        <v>7.97</v>
      </c>
      <c r="I11" s="41">
        <f>SUM(I4:I10)</f>
        <v>6.58</v>
      </c>
      <c r="J11" s="41">
        <f>SUM(J4:J10)</f>
        <v>2078.8200000000002</v>
      </c>
      <c r="K11" s="42"/>
      <c r="L11" s="42"/>
      <c r="M11" s="42"/>
    </row>
    <row r="12" spans="1:13" s="47" customFormat="1" x14ac:dyDescent="0.25">
      <c r="A12" s="32" t="s">
        <v>65</v>
      </c>
      <c r="B12" s="44">
        <f>SUM(B11)</f>
        <v>5108.62</v>
      </c>
      <c r="C12" s="45">
        <f>SUM(B11,C11)</f>
        <v>10284.869999999999</v>
      </c>
      <c r="D12" s="44">
        <f>SUM(B11,C11,D11)</f>
        <v>11887.47</v>
      </c>
      <c r="E12" s="44">
        <f>SUM(D12,E11)</f>
        <v>11891.289999999999</v>
      </c>
      <c r="F12" s="44">
        <f>SUM(E12,F11)</f>
        <v>12647.599999999999</v>
      </c>
      <c r="G12" s="46">
        <f>SUM(B11:G11)</f>
        <v>14155.249999999998</v>
      </c>
      <c r="H12" s="46">
        <f>SUM(G12+H11)</f>
        <v>14163.219999999998</v>
      </c>
      <c r="I12" s="46">
        <f>SUM(H12+I11)</f>
        <v>14169.799999999997</v>
      </c>
      <c r="J12" s="46">
        <f>SUM(I12,J11)</f>
        <v>16248.619999999997</v>
      </c>
    </row>
    <row r="13" spans="1:13" x14ac:dyDescent="0.25">
      <c r="A13" s="38"/>
      <c r="B13" s="38"/>
      <c r="C13" s="43"/>
      <c r="D13" s="38"/>
      <c r="E13" s="38"/>
      <c r="F13" s="38"/>
      <c r="G13" s="36"/>
      <c r="H13" s="36"/>
      <c r="I13" s="36"/>
    </row>
    <row r="14" spans="1:13" x14ac:dyDescent="0.25">
      <c r="A14" s="32" t="s">
        <v>54</v>
      </c>
      <c r="B14" s="37" t="s">
        <v>50</v>
      </c>
      <c r="C14" s="37" t="s">
        <v>51</v>
      </c>
      <c r="D14" s="37" t="s">
        <v>52</v>
      </c>
      <c r="E14" s="37" t="s">
        <v>55</v>
      </c>
      <c r="F14" s="37" t="s">
        <v>56</v>
      </c>
      <c r="G14" s="37" t="s">
        <v>53</v>
      </c>
      <c r="H14" s="37" t="s">
        <v>57</v>
      </c>
      <c r="I14" s="37" t="s">
        <v>59</v>
      </c>
      <c r="J14" s="37" t="s">
        <v>60</v>
      </c>
      <c r="K14" s="37" t="s">
        <v>61</v>
      </c>
      <c r="L14" s="37" t="s">
        <v>62</v>
      </c>
      <c r="M14" s="37" t="s">
        <v>63</v>
      </c>
    </row>
    <row r="15" spans="1:13" x14ac:dyDescent="0.25">
      <c r="A15" s="38" t="s">
        <v>43</v>
      </c>
      <c r="B15" s="38"/>
      <c r="C15" s="43"/>
      <c r="D15" s="39"/>
      <c r="E15" s="39"/>
      <c r="F15" s="39"/>
      <c r="G15" s="41">
        <v>1175</v>
      </c>
      <c r="H15" s="41">
        <v>859</v>
      </c>
      <c r="I15" s="41">
        <v>400</v>
      </c>
      <c r="J15" s="41">
        <v>373</v>
      </c>
      <c r="K15" s="42"/>
      <c r="L15" s="42"/>
      <c r="M15" s="42"/>
    </row>
    <row r="16" spans="1:13" x14ac:dyDescent="0.25">
      <c r="A16" s="38" t="s">
        <v>14</v>
      </c>
      <c r="B16" s="38"/>
      <c r="C16" s="43"/>
      <c r="D16" s="39"/>
      <c r="E16" s="39"/>
      <c r="F16" s="39">
        <v>795</v>
      </c>
      <c r="G16" s="41"/>
      <c r="H16" s="41"/>
      <c r="I16" s="41"/>
      <c r="J16" s="41"/>
      <c r="K16" s="42"/>
      <c r="L16" s="42"/>
      <c r="M16" s="42"/>
    </row>
    <row r="17" spans="1:13" x14ac:dyDescent="0.25">
      <c r="A17" s="38" t="s">
        <v>17</v>
      </c>
      <c r="B17" s="38"/>
      <c r="C17" s="43"/>
      <c r="D17" s="39"/>
      <c r="E17" s="39"/>
      <c r="F17" s="39">
        <v>2</v>
      </c>
      <c r="G17" s="41"/>
      <c r="H17" s="41"/>
      <c r="I17" s="41"/>
      <c r="J17" s="41"/>
      <c r="K17" s="42"/>
      <c r="L17" s="42"/>
      <c r="M17" s="42"/>
    </row>
    <row r="18" spans="1:13" x14ac:dyDescent="0.25">
      <c r="A18" s="38" t="s">
        <v>15</v>
      </c>
      <c r="B18" s="38"/>
      <c r="C18" s="43"/>
      <c r="D18" s="39"/>
      <c r="E18" s="39">
        <v>416.66</v>
      </c>
      <c r="F18" s="39"/>
      <c r="G18" s="41"/>
      <c r="H18" s="41"/>
      <c r="J18" s="41">
        <v>101.39</v>
      </c>
      <c r="K18" s="42"/>
      <c r="L18" s="42"/>
      <c r="M18" s="42"/>
    </row>
    <row r="19" spans="1:13" x14ac:dyDescent="0.25">
      <c r="A19" s="38" t="s">
        <v>31</v>
      </c>
      <c r="B19" s="33"/>
      <c r="D19" s="39"/>
      <c r="E19" s="39"/>
      <c r="F19" s="39"/>
      <c r="G19" s="41"/>
      <c r="H19" s="41"/>
      <c r="I19" s="41"/>
      <c r="J19" s="41"/>
      <c r="K19" s="42"/>
      <c r="L19" s="42"/>
      <c r="M19" s="42"/>
    </row>
    <row r="20" spans="1:13" x14ac:dyDescent="0.25">
      <c r="A20" s="38" t="s">
        <v>28</v>
      </c>
      <c r="B20" s="38"/>
      <c r="C20" s="43"/>
      <c r="D20" s="39"/>
      <c r="E20" s="39"/>
      <c r="F20" s="39"/>
      <c r="G20" s="41"/>
      <c r="H20" s="41"/>
      <c r="I20" s="41"/>
      <c r="J20" s="41"/>
      <c r="K20" s="42"/>
      <c r="L20" s="42"/>
      <c r="M20" s="42"/>
    </row>
    <row r="21" spans="1:13" x14ac:dyDescent="0.25">
      <c r="A21" s="38" t="s">
        <v>29</v>
      </c>
      <c r="B21" s="38"/>
      <c r="C21" s="43"/>
      <c r="D21" s="39"/>
      <c r="E21" s="39"/>
      <c r="F21" s="39"/>
      <c r="G21" s="41"/>
      <c r="H21" s="41"/>
      <c r="I21" s="41"/>
      <c r="J21" s="41"/>
      <c r="K21" s="42"/>
      <c r="L21" s="42"/>
      <c r="M21" s="42"/>
    </row>
    <row r="22" spans="1:13" x14ac:dyDescent="0.25">
      <c r="A22" s="38" t="s">
        <v>18</v>
      </c>
      <c r="B22" s="38"/>
      <c r="C22" s="43"/>
      <c r="D22" s="39"/>
      <c r="E22" s="39"/>
      <c r="F22" s="39"/>
      <c r="G22" s="41"/>
      <c r="H22" s="41"/>
      <c r="I22" s="41"/>
      <c r="J22" s="41">
        <v>1500</v>
      </c>
      <c r="K22" s="42"/>
      <c r="L22" s="42"/>
      <c r="M22" s="42"/>
    </row>
    <row r="23" spans="1:13" x14ac:dyDescent="0.25">
      <c r="A23" s="38" t="s">
        <v>16</v>
      </c>
      <c r="B23" s="38"/>
      <c r="C23" s="43"/>
      <c r="D23" s="39"/>
      <c r="E23" s="39"/>
      <c r="F23" s="39">
        <v>1000</v>
      </c>
      <c r="G23" s="41"/>
      <c r="H23" s="41"/>
      <c r="I23" s="41"/>
      <c r="J23" s="41"/>
      <c r="K23" s="42"/>
      <c r="L23" s="42"/>
      <c r="M23" s="42"/>
    </row>
    <row r="24" spans="1:13" x14ac:dyDescent="0.25">
      <c r="A24" s="38" t="s">
        <v>19</v>
      </c>
      <c r="B24" s="38"/>
      <c r="C24" s="43"/>
      <c r="D24" s="39"/>
      <c r="E24" s="39"/>
      <c r="F24" s="39"/>
      <c r="G24" s="41"/>
      <c r="H24" s="41"/>
      <c r="I24" s="41"/>
      <c r="J24" s="41">
        <v>672.4</v>
      </c>
      <c r="K24" s="42"/>
      <c r="L24" s="42"/>
      <c r="M24" s="42"/>
    </row>
    <row r="25" spans="1:13" x14ac:dyDescent="0.25">
      <c r="A25" s="38" t="s">
        <v>23</v>
      </c>
      <c r="B25" s="38"/>
      <c r="C25" s="43"/>
      <c r="D25" s="39"/>
      <c r="E25" s="39"/>
      <c r="F25" s="39"/>
      <c r="G25" s="41"/>
      <c r="H25" s="41"/>
      <c r="I25" s="41"/>
      <c r="J25" s="41"/>
      <c r="K25" s="42"/>
      <c r="L25" s="42"/>
      <c r="M25" s="42"/>
    </row>
    <row r="26" spans="1:13" x14ac:dyDescent="0.25">
      <c r="A26" s="38" t="s">
        <v>33</v>
      </c>
      <c r="B26" s="38"/>
      <c r="C26" s="43"/>
      <c r="D26" s="39"/>
      <c r="E26" s="39"/>
      <c r="F26" s="39"/>
      <c r="G26" s="41"/>
      <c r="H26" s="41"/>
      <c r="I26" s="41"/>
      <c r="J26" s="41"/>
      <c r="K26" s="42"/>
      <c r="L26" s="42"/>
      <c r="M26" s="42"/>
    </row>
    <row r="27" spans="1:13" x14ac:dyDescent="0.25">
      <c r="A27" s="38" t="s">
        <v>20</v>
      </c>
      <c r="B27" s="38"/>
      <c r="C27" s="43"/>
      <c r="D27" s="39"/>
      <c r="E27" s="39"/>
      <c r="F27" s="39"/>
      <c r="G27" s="41">
        <v>804.97</v>
      </c>
      <c r="H27" s="41"/>
      <c r="I27" s="41"/>
      <c r="J27" s="41"/>
      <c r="K27" s="42"/>
      <c r="L27" s="42"/>
      <c r="M27" s="42"/>
    </row>
    <row r="28" spans="1:13" x14ac:dyDescent="0.25">
      <c r="A28" s="38" t="s">
        <v>24</v>
      </c>
      <c r="B28" s="38"/>
      <c r="C28" s="43"/>
      <c r="D28" s="39"/>
      <c r="E28" s="39"/>
      <c r="F28" s="39"/>
      <c r="G28" s="41"/>
      <c r="H28" s="41"/>
      <c r="I28" s="41"/>
      <c r="J28" s="41">
        <v>482</v>
      </c>
      <c r="K28" s="42"/>
      <c r="L28" s="42"/>
      <c r="M28" s="42"/>
    </row>
    <row r="29" spans="1:13" x14ac:dyDescent="0.25">
      <c r="A29" s="38" t="s">
        <v>25</v>
      </c>
      <c r="B29" s="38"/>
      <c r="C29" s="43"/>
      <c r="D29" s="39"/>
      <c r="E29" s="33"/>
      <c r="F29" s="39"/>
      <c r="G29" s="41"/>
      <c r="H29" s="41"/>
      <c r="I29" s="41"/>
      <c r="J29" s="41"/>
      <c r="K29" s="42"/>
      <c r="L29" s="42"/>
      <c r="M29" s="42"/>
    </row>
    <row r="30" spans="1:13" x14ac:dyDescent="0.25">
      <c r="A30" s="38" t="s">
        <v>40</v>
      </c>
      <c r="B30" s="38"/>
      <c r="C30" s="43"/>
      <c r="D30" s="33"/>
      <c r="E30" s="39">
        <v>134</v>
      </c>
      <c r="F30" s="39"/>
      <c r="G30" s="41"/>
      <c r="H30" s="41"/>
      <c r="I30" s="41"/>
      <c r="J30" s="41"/>
      <c r="K30" s="42"/>
      <c r="L30" s="42"/>
      <c r="M30" s="42"/>
    </row>
    <row r="31" spans="1:13" x14ac:dyDescent="0.25">
      <c r="A31" s="38" t="s">
        <v>92</v>
      </c>
      <c r="B31" s="38"/>
      <c r="C31" s="43"/>
      <c r="D31" s="39"/>
      <c r="E31" s="39">
        <v>75.59</v>
      </c>
      <c r="F31" s="39"/>
      <c r="G31" s="41"/>
      <c r="H31" s="41"/>
      <c r="I31" s="41"/>
      <c r="J31" s="41"/>
      <c r="K31" s="42"/>
      <c r="L31" s="42"/>
      <c r="M31" s="42"/>
    </row>
    <row r="32" spans="1:13" x14ac:dyDescent="0.25">
      <c r="A32" s="38"/>
      <c r="B32" s="38"/>
      <c r="C32" s="43"/>
      <c r="D32" s="39"/>
      <c r="E32" s="39"/>
      <c r="F32" s="39"/>
      <c r="G32" s="41"/>
      <c r="H32" s="41"/>
      <c r="I32" s="41"/>
      <c r="J32" s="41"/>
      <c r="K32" s="42"/>
      <c r="L32" s="42"/>
      <c r="M32" s="42"/>
    </row>
    <row r="33" spans="1:13" x14ac:dyDescent="0.25">
      <c r="A33" s="38" t="s">
        <v>66</v>
      </c>
      <c r="B33" s="38"/>
      <c r="C33" s="43"/>
      <c r="D33" s="39"/>
      <c r="E33" s="39">
        <f>SUM(E15:E31)</f>
        <v>626.25000000000011</v>
      </c>
      <c r="F33" s="39">
        <f>SUM(F15:F32)</f>
        <v>1797</v>
      </c>
      <c r="G33" s="41">
        <f>SUM(G15:G32)</f>
        <v>1979.97</v>
      </c>
      <c r="H33" s="41">
        <f>SUM(H15:H32)</f>
        <v>859</v>
      </c>
      <c r="I33" s="41">
        <f>SUM(I15:I32)</f>
        <v>400</v>
      </c>
      <c r="J33" s="41">
        <f>SUM(J15:J32)</f>
        <v>3128.79</v>
      </c>
      <c r="K33" s="42"/>
      <c r="L33" s="42"/>
      <c r="M33" s="42"/>
    </row>
    <row r="34" spans="1:13" s="47" customFormat="1" x14ac:dyDescent="0.25">
      <c r="A34" s="32" t="s">
        <v>64</v>
      </c>
      <c r="B34" s="32"/>
      <c r="C34" s="48"/>
      <c r="D34" s="44"/>
      <c r="E34" s="44">
        <f>SUM(B33,C33,D33,E33)</f>
        <v>626.25000000000011</v>
      </c>
      <c r="F34" s="44">
        <f>SUM(E33,F33)</f>
        <v>2423.25</v>
      </c>
      <c r="G34" s="46">
        <f>SUM(E33:G33)</f>
        <v>4403.22</v>
      </c>
      <c r="H34" s="46">
        <f>SUM(G34+H33)</f>
        <v>5262.22</v>
      </c>
      <c r="I34" s="46">
        <f>SUM(E33:I33)</f>
        <v>5662.22</v>
      </c>
      <c r="J34" s="46">
        <f>SUM(I34,J33)</f>
        <v>8791.01</v>
      </c>
    </row>
    <row r="35" spans="1:13" x14ac:dyDescent="0.25">
      <c r="A35" s="33"/>
      <c r="B35" s="33"/>
      <c r="D35" s="33"/>
      <c r="E35" s="33"/>
      <c r="F35" s="33"/>
      <c r="I35" s="36"/>
    </row>
    <row r="36" spans="1:13" s="49" customFormat="1" x14ac:dyDescent="0.25">
      <c r="A36" s="32" t="s">
        <v>91</v>
      </c>
      <c r="B36" s="44">
        <f t="shared" ref="B36:G36" si="1">SUM(B12-B34)</f>
        <v>5108.62</v>
      </c>
      <c r="C36" s="45">
        <f t="shared" si="1"/>
        <v>10284.869999999999</v>
      </c>
      <c r="D36" s="44">
        <f t="shared" si="1"/>
        <v>11887.47</v>
      </c>
      <c r="E36" s="44">
        <f t="shared" si="1"/>
        <v>11265.039999999999</v>
      </c>
      <c r="F36" s="44">
        <f t="shared" si="1"/>
        <v>10224.349999999999</v>
      </c>
      <c r="G36" s="46">
        <f t="shared" si="1"/>
        <v>9752.0299999999988</v>
      </c>
      <c r="H36" s="46">
        <f>SUM(H12-H34)</f>
        <v>8900.9999999999964</v>
      </c>
      <c r="I36" s="46">
        <f>SUM(I12-I34)</f>
        <v>8507.5799999999981</v>
      </c>
      <c r="J36" s="46">
        <f>SUM(J12-J34)</f>
        <v>7457.6099999999969</v>
      </c>
    </row>
  </sheetData>
  <pageMargins left="0.7" right="0.7" top="0.75" bottom="0.75" header="0.3" footer="0.3"/>
  <pageSetup orientation="landscape" horizontalDpi="1200" verticalDpi="120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Budget</vt:lpstr>
      <vt:lpstr>2017 Income and Expenses</vt:lpstr>
    </vt:vector>
  </TitlesOfParts>
  <Company>Key Words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Kennedy</dc:creator>
  <cp:lastModifiedBy>Kristin Lahurd</cp:lastModifiedBy>
  <cp:lastPrinted>2017-10-02T15:54:46Z</cp:lastPrinted>
  <dcterms:created xsi:type="dcterms:W3CDTF">2016-11-14T14:22:27Z</dcterms:created>
  <dcterms:modified xsi:type="dcterms:W3CDTF">2017-10-02T15:54:49Z</dcterms:modified>
</cp:coreProperties>
</file>